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capacitate tehnica" sheetId="1" r:id="rId1"/>
    <sheet name="resurse umane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<sst xmlns="http://schemas.openxmlformats.org/spreadsheetml/2006/main" count="52" uniqueCount="26">
  <si>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>Spitalul Judetean de Urgenta Deva</t>
  </si>
  <si>
    <t>Spitalul Orasenesc Hateg</t>
  </si>
  <si>
    <t>Spitalul Municipal dr.Alexandru Simionescu Hunedoara</t>
  </si>
  <si>
    <t>Spitalul Municipal Lupeni</t>
  </si>
  <si>
    <t>Spitalul Municipal Orastie</t>
  </si>
  <si>
    <t>Spitalul de Urgenta Petrosani</t>
  </si>
  <si>
    <t>Spitalul Municipal Vulcan</t>
  </si>
  <si>
    <t>Denumire furnizor</t>
  </si>
  <si>
    <t>suma</t>
  </si>
  <si>
    <t>punctaj</t>
  </si>
  <si>
    <t>TOTAL</t>
  </si>
  <si>
    <t>Spitalul Municipal Brad</t>
  </si>
  <si>
    <t>valoarea punctului</t>
  </si>
  <si>
    <t>Capacitate tehnica</t>
  </si>
  <si>
    <t>Resurse umane</t>
  </si>
  <si>
    <t>EVALUAREA CAPACITATII RESURSELOR TEHNICE</t>
  </si>
  <si>
    <t>EVALUAREA RESURSELOR UMANE</t>
  </si>
  <si>
    <t>A1</t>
  </si>
  <si>
    <t>A2</t>
  </si>
  <si>
    <t>A3</t>
  </si>
  <si>
    <t>Incadrarea furnizorilor de servicii medicale de recuperare-reabilitare a sanatatii in ambulatoriu in criteriile de selectie</t>
  </si>
  <si>
    <t>Denumire furnizor unitati sanitare balneare</t>
  </si>
  <si>
    <t>S.T.B.R.C.M.</t>
  </si>
  <si>
    <t>SC FANTESY SRL</t>
  </si>
  <si>
    <t>3=1+2</t>
  </si>
  <si>
    <t>TOTAL modificari 2024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</si>
</sst>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0.0000"/>
    <numFmt numFmtId="189" formatCode="0.00000"/>
    <numFmt numFmtId="190" formatCode="#,##0.0000"/>
    <numFmt numFmtId="191" formatCode="#,##0.00000"/>
    <numFmt numFmtId="192" formatCode="#,##0.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2"/>
  <sheetViews>
    <sheetView workbookViewId="0" topLeftCell="A1">
      <selection activeCell="B21" sqref="B21:F22"/>
    </sheetView>
  </sheetViews>
  <sheetFormatPr defaultColWidth="9.140625" defaultRowHeight="12.75"/>
  <cols>
    <col min="1" max="1" width="9.140625" style="1" customWidth="1"/>
    <col min="2" max="2" width="47.57421875" style="1" bestFit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6" width="9.140625" style="1" customWidth="1"/>
    <col min="7" max="7" width="11.7109375" style="1" customWidth="1"/>
    <col min="8" max="9" width="9.140625" style="1" customWidth="1"/>
    <col min="10" max="10" width="10.8515625" style="1" customWidth="1"/>
    <col min="11" max="16384" width="9.140625" style="1" customWidth="1"/>
  </cols>
  <sheetData>
    <row r="3" spans="2:7" ht="12.75">
      <c r="B3" s="25"/>
      <c r="C3" s="25"/>
      <c r="D3" s="25"/>
      <c r="E3" s="25"/>
      <c r="F3" s="25"/>
      <c r="G3" s="25"/>
    </row>
    <row r="5" spans="2:7" ht="15.75">
      <c r="B5" s="34" t="s">
        <v>15</v>
      </c>
      <c r="C5" s="34"/>
      <c r="D5" s="34"/>
      <c r="E5" s="34"/>
      <c r="F5" s="34"/>
      <c r="G5" s="34"/>
    </row>
    <row r="6" spans="2:7" ht="12.75">
      <c r="B6" s="6"/>
      <c r="C6" s="6"/>
      <c r="D6" s="6"/>
      <c r="E6" s="6"/>
      <c r="F6" s="6"/>
      <c r="G6" s="6"/>
    </row>
    <row r="7" spans="2:7" ht="12.75">
      <c r="B7" s="9" t="s">
        <v>21</v>
      </c>
      <c r="C7" s="29" t="s">
        <v>17</v>
      </c>
      <c r="D7" s="29" t="s">
        <v>18</v>
      </c>
      <c r="E7" s="29" t="s">
        <v>19</v>
      </c>
      <c r="F7" s="9" t="s">
        <v>9</v>
      </c>
      <c r="G7" s="9" t="s">
        <v>8</v>
      </c>
    </row>
    <row r="8" spans="2:7" ht="12.75">
      <c r="B8" s="9" t="s">
        <v>0</v>
      </c>
      <c r="C8" s="10">
        <v>190</v>
      </c>
      <c r="D8" s="10">
        <v>100</v>
      </c>
      <c r="E8" s="10">
        <v>0</v>
      </c>
      <c r="F8" s="9">
        <f>C8+D8+E8</f>
        <v>290</v>
      </c>
      <c r="G8" s="10">
        <f aca="true" t="shared" si="0" ref="G8:G17">F8*$F$21</f>
        <v>127940.98440392174</v>
      </c>
    </row>
    <row r="9" spans="2:7" ht="12.75">
      <c r="B9" s="9" t="s">
        <v>2</v>
      </c>
      <c r="C9" s="10">
        <v>217.55</v>
      </c>
      <c r="D9" s="10">
        <v>60</v>
      </c>
      <c r="E9" s="10">
        <v>0</v>
      </c>
      <c r="F9" s="9">
        <f>C9+D9+E9</f>
        <v>277.55</v>
      </c>
      <c r="G9" s="10">
        <f t="shared" si="0"/>
        <v>122448.3455907189</v>
      </c>
    </row>
    <row r="10" spans="2:7" ht="12.75">
      <c r="B10" s="9" t="s">
        <v>5</v>
      </c>
      <c r="C10" s="10">
        <v>143</v>
      </c>
      <c r="D10" s="10">
        <v>60</v>
      </c>
      <c r="E10" s="10">
        <v>0</v>
      </c>
      <c r="F10" s="9">
        <f>C10+D10+E10</f>
        <v>203</v>
      </c>
      <c r="G10" s="10">
        <f t="shared" si="0"/>
        <v>89558.68908274522</v>
      </c>
    </row>
    <row r="11" spans="2:7" ht="12.75">
      <c r="B11" s="9" t="s">
        <v>3</v>
      </c>
      <c r="C11" s="30">
        <v>113.17</v>
      </c>
      <c r="D11" s="10">
        <v>40</v>
      </c>
      <c r="E11" s="10">
        <v>0</v>
      </c>
      <c r="F11" s="31">
        <f aca="true" t="shared" si="1" ref="F11:F17">C11+D11+E11</f>
        <v>153.17000000000002</v>
      </c>
      <c r="G11" s="10">
        <f t="shared" si="0"/>
        <v>67574.89855568515</v>
      </c>
    </row>
    <row r="12" spans="2:7" ht="12.75">
      <c r="B12" s="9" t="s">
        <v>6</v>
      </c>
      <c r="C12" s="10">
        <v>159</v>
      </c>
      <c r="D12" s="10">
        <v>60</v>
      </c>
      <c r="E12" s="10">
        <v>0</v>
      </c>
      <c r="F12" s="9">
        <f t="shared" si="1"/>
        <v>219</v>
      </c>
      <c r="G12" s="10">
        <f t="shared" si="0"/>
        <v>96617.50201537539</v>
      </c>
    </row>
    <row r="13" spans="2:7" ht="12.75">
      <c r="B13" s="9" t="s">
        <v>11</v>
      </c>
      <c r="C13" s="10">
        <v>100</v>
      </c>
      <c r="D13" s="10">
        <v>40</v>
      </c>
      <c r="E13" s="10">
        <v>0</v>
      </c>
      <c r="F13" s="9">
        <f t="shared" si="1"/>
        <v>140</v>
      </c>
      <c r="G13" s="10">
        <f t="shared" si="0"/>
        <v>61764.613160513945</v>
      </c>
    </row>
    <row r="14" spans="2:15" s="3" customFormat="1" ht="12.75">
      <c r="B14" s="9" t="s">
        <v>4</v>
      </c>
      <c r="C14" s="10">
        <v>70.93</v>
      </c>
      <c r="D14" s="10">
        <v>40</v>
      </c>
      <c r="E14" s="10">
        <v>0</v>
      </c>
      <c r="F14" s="9">
        <f t="shared" si="1"/>
        <v>110.93</v>
      </c>
      <c r="G14" s="10">
        <f t="shared" si="0"/>
        <v>48939.63241354151</v>
      </c>
      <c r="J14" s="1"/>
      <c r="M14" s="1"/>
      <c r="N14" s="1"/>
      <c r="O14" s="1"/>
    </row>
    <row r="15" spans="2:7" ht="12.75">
      <c r="B15" s="9" t="s">
        <v>1</v>
      </c>
      <c r="C15" s="10">
        <v>81.78</v>
      </c>
      <c r="D15" s="10">
        <v>60</v>
      </c>
      <c r="E15" s="10">
        <v>0</v>
      </c>
      <c r="F15" s="9">
        <f t="shared" si="1"/>
        <v>141.78</v>
      </c>
      <c r="G15" s="10">
        <f t="shared" si="0"/>
        <v>62549.90609926905</v>
      </c>
    </row>
    <row r="16" spans="2:7" ht="12.75">
      <c r="B16" s="7" t="s">
        <v>22</v>
      </c>
      <c r="C16" s="10">
        <v>259</v>
      </c>
      <c r="D16" s="10">
        <v>60</v>
      </c>
      <c r="E16" s="10">
        <v>30</v>
      </c>
      <c r="F16" s="9">
        <f t="shared" si="1"/>
        <v>349</v>
      </c>
      <c r="G16" s="10">
        <f t="shared" si="0"/>
        <v>153970.3570929955</v>
      </c>
    </row>
    <row r="17" spans="2:7" ht="12.75">
      <c r="B17" s="7" t="s">
        <v>23</v>
      </c>
      <c r="C17" s="10">
        <v>236</v>
      </c>
      <c r="D17" s="10">
        <v>60</v>
      </c>
      <c r="E17" s="10">
        <v>40</v>
      </c>
      <c r="F17" s="9">
        <f t="shared" si="1"/>
        <v>336</v>
      </c>
      <c r="G17" s="10">
        <f t="shared" si="0"/>
        <v>148235.07158523347</v>
      </c>
    </row>
    <row r="18" spans="2:7" ht="12.75">
      <c r="B18" s="29" t="s">
        <v>10</v>
      </c>
      <c r="C18" s="10"/>
      <c r="D18" s="10"/>
      <c r="E18" s="10"/>
      <c r="F18" s="10">
        <f>SUM(F8:F17)</f>
        <v>2220.4300000000003</v>
      </c>
      <c r="G18" s="10">
        <f>SUM(G8:G17)</f>
        <v>979599.9999999999</v>
      </c>
    </row>
    <row r="21" spans="2:6" ht="12.75">
      <c r="B21" s="35" t="s">
        <v>12</v>
      </c>
      <c r="C21" s="35"/>
      <c r="D21" s="35"/>
      <c r="E21" s="35"/>
      <c r="F21" s="18">
        <f>2449000*40/100/F18</f>
        <v>441.1758082893853</v>
      </c>
    </row>
    <row r="22" spans="2:6" ht="12.75">
      <c r="B22" s="18"/>
      <c r="C22" s="18"/>
      <c r="D22" s="18"/>
      <c r="E22" s="18"/>
      <c r="F22" s="18"/>
    </row>
  </sheetData>
  <mergeCells count="2">
    <mergeCell ref="B5:G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1"/>
  <sheetViews>
    <sheetView workbookViewId="0" topLeftCell="A1">
      <selection activeCell="B21" sqref="B21:C21"/>
    </sheetView>
  </sheetViews>
  <sheetFormatPr defaultColWidth="9.140625" defaultRowHeight="12.75"/>
  <cols>
    <col min="1" max="1" width="9.140625" style="2" customWidth="1"/>
    <col min="2" max="2" width="47.57421875" style="2" bestFit="1" customWidth="1"/>
    <col min="3" max="3" width="9.140625" style="2" customWidth="1"/>
    <col min="4" max="4" width="11.7109375" style="2" customWidth="1"/>
    <col min="5" max="9" width="9.140625" style="2" customWidth="1"/>
    <col min="10" max="10" width="10.8515625" style="2" customWidth="1"/>
    <col min="11" max="16384" width="9.140625" style="2" customWidth="1"/>
  </cols>
  <sheetData>
    <row r="3" spans="2:7" ht="12.75">
      <c r="B3" s="25"/>
      <c r="C3" s="25"/>
      <c r="D3" s="25"/>
      <c r="E3" s="25"/>
      <c r="F3" s="25"/>
      <c r="G3" s="25"/>
    </row>
    <row r="5" spans="2:4" ht="15.75">
      <c r="B5" s="26" t="s">
        <v>16</v>
      </c>
      <c r="C5" s="26"/>
      <c r="D5" s="26"/>
    </row>
    <row r="7" spans="2:4" ht="12.75">
      <c r="B7" s="7" t="s">
        <v>7</v>
      </c>
      <c r="C7" s="7" t="s">
        <v>9</v>
      </c>
      <c r="D7" s="7" t="s">
        <v>8</v>
      </c>
    </row>
    <row r="8" spans="2:7" ht="12.75">
      <c r="B8" s="7" t="s">
        <v>0</v>
      </c>
      <c r="C8" s="9">
        <v>237.29</v>
      </c>
      <c r="D8" s="9">
        <f aca="true" t="shared" si="0" ref="D8:D17">C8*$C$21</f>
        <v>340275.91638365155</v>
      </c>
      <c r="G8" s="1"/>
    </row>
    <row r="9" spans="2:7" ht="12.75">
      <c r="B9" s="7" t="s">
        <v>2</v>
      </c>
      <c r="C9" s="9">
        <v>77.29</v>
      </c>
      <c r="D9" s="9">
        <f t="shared" si="0"/>
        <v>110834.52980442678</v>
      </c>
      <c r="G9" s="1"/>
    </row>
    <row r="10" spans="2:7" ht="12.75">
      <c r="B10" s="7" t="s">
        <v>5</v>
      </c>
      <c r="C10" s="9">
        <v>134.65</v>
      </c>
      <c r="D10" s="9">
        <f t="shared" si="0"/>
        <v>193089.26689307886</v>
      </c>
      <c r="G10" s="1"/>
    </row>
    <row r="11" spans="2:7" ht="12.75">
      <c r="B11" s="7" t="s">
        <v>3</v>
      </c>
      <c r="C11" s="9">
        <v>47</v>
      </c>
      <c r="D11" s="9">
        <f t="shared" si="0"/>
        <v>67398.40730764729</v>
      </c>
      <c r="G11" s="1"/>
    </row>
    <row r="12" spans="2:7" ht="12.75">
      <c r="B12" s="7" t="s">
        <v>6</v>
      </c>
      <c r="C12" s="9">
        <v>87.29</v>
      </c>
      <c r="D12" s="9">
        <f t="shared" si="0"/>
        <v>125174.61646562832</v>
      </c>
      <c r="G12" s="1"/>
    </row>
    <row r="13" spans="2:7" ht="12.75">
      <c r="B13" s="7" t="s">
        <v>11</v>
      </c>
      <c r="C13" s="9">
        <v>57.29</v>
      </c>
      <c r="D13" s="9">
        <f t="shared" si="0"/>
        <v>82154.35648202368</v>
      </c>
      <c r="G13" s="1"/>
    </row>
    <row r="14" spans="2:7" ht="12.75">
      <c r="B14" s="7" t="s">
        <v>4</v>
      </c>
      <c r="C14" s="9">
        <v>42.29</v>
      </c>
      <c r="D14" s="9">
        <f t="shared" si="0"/>
        <v>60644.22649022135</v>
      </c>
      <c r="G14" s="1"/>
    </row>
    <row r="15" spans="2:7" ht="12.75">
      <c r="B15" s="7" t="s">
        <v>1</v>
      </c>
      <c r="C15" s="9">
        <v>42.29</v>
      </c>
      <c r="D15" s="9">
        <f t="shared" si="0"/>
        <v>60644.22649022135</v>
      </c>
      <c r="G15" s="1"/>
    </row>
    <row r="16" spans="2:7" ht="12.75">
      <c r="B16" s="7" t="s">
        <v>22</v>
      </c>
      <c r="C16" s="9">
        <v>179.29</v>
      </c>
      <c r="D16" s="9">
        <f t="shared" si="0"/>
        <v>257103.41374868256</v>
      </c>
      <c r="E16" s="15"/>
      <c r="F16" s="16"/>
      <c r="G16" s="1"/>
    </row>
    <row r="17" spans="2:7" ht="12.75">
      <c r="B17" s="7" t="s">
        <v>23</v>
      </c>
      <c r="C17" s="9">
        <v>120</v>
      </c>
      <c r="D17" s="9">
        <f t="shared" si="0"/>
        <v>172081.03993441857</v>
      </c>
      <c r="G17" s="1"/>
    </row>
    <row r="18" spans="2:7" ht="12.75">
      <c r="B18" s="8" t="s">
        <v>10</v>
      </c>
      <c r="C18" s="9">
        <f>SUM(C8:C17)</f>
        <v>1024.6799999999998</v>
      </c>
      <c r="D18" s="9">
        <f>SUM(D8:D17)</f>
        <v>1469400.0000000005</v>
      </c>
      <c r="F18" s="17"/>
      <c r="G18" s="18"/>
    </row>
    <row r="21" spans="2:3" ht="12.75">
      <c r="B21" s="36" t="s">
        <v>12</v>
      </c>
      <c r="C21" s="18">
        <f>2449000*60/100/C18</f>
        <v>1434.0086661201549</v>
      </c>
    </row>
  </sheetData>
  <mergeCells count="2">
    <mergeCell ref="B5:D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27"/>
  <sheetViews>
    <sheetView tabSelected="1" workbookViewId="0" topLeftCell="A1">
      <selection activeCell="A5" sqref="A5:D6"/>
    </sheetView>
  </sheetViews>
  <sheetFormatPr defaultColWidth="9.140625" defaultRowHeight="12.75"/>
  <cols>
    <col min="1" max="1" width="29.7109375" style="4" customWidth="1"/>
    <col min="2" max="2" width="18.28125" style="4" bestFit="1" customWidth="1"/>
    <col min="3" max="3" width="15.140625" style="4" bestFit="1" customWidth="1"/>
    <col min="4" max="4" width="19.421875" style="4" bestFit="1" customWidth="1"/>
    <col min="5" max="5" width="10.421875" style="5" customWidth="1"/>
    <col min="6" max="6" width="14.140625" style="4" customWidth="1"/>
    <col min="7" max="7" width="12.28125" style="4" customWidth="1"/>
    <col min="8" max="8" width="13.8515625" style="4" bestFit="1" customWidth="1"/>
    <col min="9" max="9" width="12.57421875" style="4" customWidth="1"/>
    <col min="10" max="10" width="12.7109375" style="4" customWidth="1"/>
    <col min="11" max="11" width="11.7109375" style="4" customWidth="1"/>
    <col min="12" max="12" width="13.8515625" style="4" customWidth="1"/>
    <col min="13" max="13" width="12.00390625" style="4" customWidth="1"/>
    <col min="14" max="14" width="12.8515625" style="4" customWidth="1"/>
    <col min="15" max="15" width="12.28125" style="4" customWidth="1"/>
    <col min="16" max="16" width="10.421875" style="4" customWidth="1"/>
    <col min="17" max="17" width="11.57421875" style="4" customWidth="1"/>
    <col min="18" max="18" width="13.421875" style="4" customWidth="1"/>
    <col min="19" max="19" width="23.28125" style="4" customWidth="1"/>
    <col min="20" max="20" width="12.57421875" style="4" customWidth="1"/>
    <col min="21" max="21" width="15.28125" style="4" customWidth="1"/>
    <col min="22" max="22" width="9.140625" style="4" customWidth="1"/>
    <col min="23" max="23" width="10.7109375" style="4" customWidth="1"/>
    <col min="24" max="16384" width="9.140625" style="4" customWidth="1"/>
  </cols>
  <sheetData>
    <row r="3" spans="1:4" ht="12.75">
      <c r="A3" s="27"/>
      <c r="B3" s="27"/>
      <c r="C3" s="27"/>
      <c r="D3" s="27"/>
    </row>
    <row r="5" spans="1:4" ht="12.75">
      <c r="A5" s="28" t="s">
        <v>20</v>
      </c>
      <c r="B5" s="28"/>
      <c r="C5" s="28"/>
      <c r="D5" s="28"/>
    </row>
    <row r="6" spans="1:4" ht="12.75">
      <c r="A6" s="28"/>
      <c r="B6" s="28"/>
      <c r="C6" s="28"/>
      <c r="D6" s="28"/>
    </row>
    <row r="9" spans="1:8" ht="25.5">
      <c r="A9" s="11" t="s">
        <v>7</v>
      </c>
      <c r="B9" s="11" t="s">
        <v>13</v>
      </c>
      <c r="C9" s="11" t="s">
        <v>14</v>
      </c>
      <c r="D9" s="11" t="s">
        <v>25</v>
      </c>
      <c r="E9" s="13"/>
      <c r="F9" s="20"/>
      <c r="H9" s="23"/>
    </row>
    <row r="10" spans="1:18" ht="12.75">
      <c r="A10" s="11">
        <v>0</v>
      </c>
      <c r="B10" s="11">
        <v>1</v>
      </c>
      <c r="C10" s="11">
        <v>2</v>
      </c>
      <c r="D10" s="11" t="s">
        <v>24</v>
      </c>
      <c r="E10" s="13"/>
      <c r="I10" s="21"/>
      <c r="K10" s="24"/>
      <c r="L10" s="24"/>
      <c r="M10" s="24"/>
      <c r="N10" s="24"/>
      <c r="O10" s="15"/>
      <c r="P10" s="15"/>
      <c r="Q10" s="24"/>
      <c r="R10" s="15"/>
    </row>
    <row r="11" spans="1:25" ht="12.75">
      <c r="A11" s="7" t="s">
        <v>0</v>
      </c>
      <c r="B11" s="9">
        <f>'capacitate tehnica'!G8</f>
        <v>127940.98440392174</v>
      </c>
      <c r="C11" s="9">
        <f>'resurse umane'!D8</f>
        <v>340275.91638365155</v>
      </c>
      <c r="D11" s="9">
        <v>468216.9</v>
      </c>
      <c r="E11" s="14"/>
      <c r="F11" s="5"/>
      <c r="G11" s="5"/>
      <c r="H11" s="22"/>
      <c r="I11" s="5"/>
      <c r="J11" s="5"/>
      <c r="K11" s="5"/>
      <c r="L11" s="5"/>
      <c r="M11" s="5"/>
      <c r="N11" s="22"/>
      <c r="O11" s="5"/>
      <c r="P11" s="5"/>
      <c r="Q11" s="5"/>
      <c r="R11" s="5"/>
      <c r="S11" s="5"/>
      <c r="T11" s="5"/>
      <c r="U11" s="5">
        <v>374573.52</v>
      </c>
      <c r="W11" s="5">
        <f>N11-U11</f>
        <v>-374573.52</v>
      </c>
      <c r="Y11" s="4">
        <v>93643.38</v>
      </c>
    </row>
    <row r="12" spans="1:25" ht="38.25">
      <c r="A12" s="32" t="s">
        <v>2</v>
      </c>
      <c r="B12" s="9">
        <f>'capacitate tehnica'!G9</f>
        <v>122448.3455907189</v>
      </c>
      <c r="C12" s="9">
        <f>'resurse umane'!D9</f>
        <v>110834.52980442678</v>
      </c>
      <c r="D12" s="9">
        <v>233282.88</v>
      </c>
      <c r="E12" s="14"/>
      <c r="F12" s="5"/>
      <c r="G12" s="5"/>
      <c r="H12" s="22"/>
      <c r="I12" s="5"/>
      <c r="J12" s="5"/>
      <c r="K12" s="5"/>
      <c r="L12" s="5"/>
      <c r="M12" s="5"/>
      <c r="N12" s="22"/>
      <c r="O12" s="5"/>
      <c r="P12" s="5"/>
      <c r="Q12" s="5"/>
      <c r="R12" s="5"/>
      <c r="S12" s="5"/>
      <c r="T12" s="5"/>
      <c r="U12" s="5">
        <v>186626.32</v>
      </c>
      <c r="W12" s="5">
        <f aca="true" t="shared" si="0" ref="W12:W20">N12-U12</f>
        <v>-186626.32</v>
      </c>
      <c r="Y12" s="4">
        <v>46656.56</v>
      </c>
    </row>
    <row r="13" spans="1:25" ht="12.75">
      <c r="A13" s="7" t="s">
        <v>5</v>
      </c>
      <c r="B13" s="9">
        <f>'capacitate tehnica'!G10</f>
        <v>89558.68908274522</v>
      </c>
      <c r="C13" s="9">
        <f>'resurse umane'!D10</f>
        <v>193089.26689307886</v>
      </c>
      <c r="D13" s="9">
        <v>282647.96</v>
      </c>
      <c r="E13" s="14"/>
      <c r="F13" s="5"/>
      <c r="G13" s="5"/>
      <c r="H13" s="22"/>
      <c r="I13" s="5"/>
      <c r="J13" s="5"/>
      <c r="K13" s="5"/>
      <c r="L13" s="5"/>
      <c r="M13" s="5"/>
      <c r="N13" s="22"/>
      <c r="O13" s="5"/>
      <c r="P13" s="5"/>
      <c r="Q13" s="5"/>
      <c r="R13" s="5"/>
      <c r="S13" s="5"/>
      <c r="T13" s="5"/>
      <c r="U13" s="5">
        <v>226118.36</v>
      </c>
      <c r="W13" s="5">
        <f t="shared" si="0"/>
        <v>-226118.36</v>
      </c>
      <c r="Y13" s="4">
        <v>56529.6</v>
      </c>
    </row>
    <row r="14" spans="1:25" ht="12.75">
      <c r="A14" s="7" t="s">
        <v>3</v>
      </c>
      <c r="B14" s="9">
        <f>'capacitate tehnica'!G11</f>
        <v>67574.89855568515</v>
      </c>
      <c r="C14" s="9">
        <f>'resurse umane'!D11</f>
        <v>67398.40730764729</v>
      </c>
      <c r="D14" s="9">
        <v>134973.3</v>
      </c>
      <c r="E14" s="14"/>
      <c r="F14" s="5"/>
      <c r="G14" s="5"/>
      <c r="H14" s="22"/>
      <c r="I14" s="5"/>
      <c r="J14" s="5"/>
      <c r="K14" s="5"/>
      <c r="L14" s="5"/>
      <c r="M14" s="5"/>
      <c r="N14" s="22"/>
      <c r="O14" s="5"/>
      <c r="P14" s="5"/>
      <c r="Q14" s="5"/>
      <c r="R14" s="5"/>
      <c r="S14" s="5"/>
      <c r="T14" s="5"/>
      <c r="U14" s="5">
        <v>107978.64</v>
      </c>
      <c r="W14" s="5">
        <f t="shared" si="0"/>
        <v>-107978.64</v>
      </c>
      <c r="Y14" s="4">
        <v>26994.66</v>
      </c>
    </row>
    <row r="15" spans="1:25" ht="12.75">
      <c r="A15" s="7" t="s">
        <v>6</v>
      </c>
      <c r="B15" s="9">
        <f>'capacitate tehnica'!G12</f>
        <v>96617.50201537539</v>
      </c>
      <c r="C15" s="9">
        <f>'resurse umane'!D12</f>
        <v>125174.61646562832</v>
      </c>
      <c r="D15" s="9">
        <v>221792.12</v>
      </c>
      <c r="E15" s="14"/>
      <c r="F15" s="5"/>
      <c r="G15" s="5"/>
      <c r="H15" s="22"/>
      <c r="I15" s="5"/>
      <c r="J15" s="5"/>
      <c r="K15" s="5"/>
      <c r="L15" s="5"/>
      <c r="M15" s="5"/>
      <c r="N15" s="22"/>
      <c r="O15" s="5"/>
      <c r="P15" s="5"/>
      <c r="Q15" s="5"/>
      <c r="R15" s="5"/>
      <c r="S15" s="5"/>
      <c r="T15" s="5"/>
      <c r="U15" s="5">
        <v>177433.68</v>
      </c>
      <c r="W15" s="5">
        <f t="shared" si="0"/>
        <v>-177433.68</v>
      </c>
      <c r="Y15" s="4">
        <v>44358.44</v>
      </c>
    </row>
    <row r="16" spans="1:25" ht="12.75">
      <c r="A16" s="7" t="s">
        <v>11</v>
      </c>
      <c r="B16" s="9">
        <f>'capacitate tehnica'!G13</f>
        <v>61764.613160513945</v>
      </c>
      <c r="C16" s="9">
        <f>'resurse umane'!D13</f>
        <v>82154.35648202368</v>
      </c>
      <c r="D16" s="9">
        <v>143918.97</v>
      </c>
      <c r="E16" s="14"/>
      <c r="F16" s="5"/>
      <c r="G16" s="5"/>
      <c r="H16" s="22"/>
      <c r="I16" s="5"/>
      <c r="J16" s="5"/>
      <c r="K16" s="5"/>
      <c r="L16" s="5"/>
      <c r="M16" s="5"/>
      <c r="N16" s="22"/>
      <c r="O16" s="5"/>
      <c r="P16" s="5"/>
      <c r="Q16" s="5"/>
      <c r="R16" s="5"/>
      <c r="S16" s="5"/>
      <c r="T16" s="5"/>
      <c r="U16" s="5">
        <v>115135.16</v>
      </c>
      <c r="W16" s="5">
        <f t="shared" si="0"/>
        <v>-115135.16</v>
      </c>
      <c r="Y16" s="4">
        <v>28783.81</v>
      </c>
    </row>
    <row r="17" spans="1:25" ht="12.75">
      <c r="A17" s="7" t="s">
        <v>4</v>
      </c>
      <c r="B17" s="9">
        <f>'capacitate tehnica'!G14</f>
        <v>48939.63241354151</v>
      </c>
      <c r="C17" s="9">
        <f>'resurse umane'!D14</f>
        <v>60644.22649022135</v>
      </c>
      <c r="D17" s="9">
        <v>109583.86</v>
      </c>
      <c r="E17" s="14"/>
      <c r="F17" s="5"/>
      <c r="G17" s="5"/>
      <c r="H17" s="22"/>
      <c r="I17" s="5"/>
      <c r="J17" s="5"/>
      <c r="K17" s="5"/>
      <c r="L17" s="5"/>
      <c r="M17" s="5"/>
      <c r="N17" s="22"/>
      <c r="O17" s="5"/>
      <c r="P17" s="5"/>
      <c r="Q17" s="5"/>
      <c r="R17" s="5"/>
      <c r="S17" s="5"/>
      <c r="T17" s="5"/>
      <c r="U17" s="5">
        <v>87667.08</v>
      </c>
      <c r="W17" s="5">
        <f t="shared" si="0"/>
        <v>-87667.08</v>
      </c>
      <c r="Y17" s="4">
        <v>21916.78</v>
      </c>
    </row>
    <row r="18" spans="1:25" ht="12.75">
      <c r="A18" s="7" t="s">
        <v>1</v>
      </c>
      <c r="B18" s="9">
        <f>'capacitate tehnica'!G15</f>
        <v>62549.90609926905</v>
      </c>
      <c r="C18" s="9">
        <f>'resurse umane'!D15</f>
        <v>60644.22649022135</v>
      </c>
      <c r="D18" s="9">
        <v>123194.14</v>
      </c>
      <c r="E18" s="14"/>
      <c r="F18" s="5"/>
      <c r="G18" s="5"/>
      <c r="H18" s="22"/>
      <c r="I18" s="5"/>
      <c r="J18" s="5"/>
      <c r="K18" s="5"/>
      <c r="L18" s="5"/>
      <c r="M18" s="5"/>
      <c r="N18" s="22"/>
      <c r="O18" s="5"/>
      <c r="P18" s="5"/>
      <c r="Q18" s="5"/>
      <c r="R18" s="5"/>
      <c r="S18" s="5"/>
      <c r="T18" s="5"/>
      <c r="U18" s="5">
        <v>98555.32</v>
      </c>
      <c r="W18" s="5">
        <f t="shared" si="0"/>
        <v>-98555.32</v>
      </c>
      <c r="Y18" s="4">
        <v>24638.82</v>
      </c>
    </row>
    <row r="19" spans="1:25" ht="12.75">
      <c r="A19" s="33" t="s">
        <v>22</v>
      </c>
      <c r="B19" s="9">
        <f>'capacitate tehnica'!G16</f>
        <v>153970.3570929955</v>
      </c>
      <c r="C19" s="9">
        <f>'resurse umane'!D16</f>
        <v>257103.41374868256</v>
      </c>
      <c r="D19" s="9">
        <v>411073.76</v>
      </c>
      <c r="E19" s="14"/>
      <c r="F19" s="5"/>
      <c r="G19" s="5"/>
      <c r="H19" s="22"/>
      <c r="I19" s="5"/>
      <c r="J19" s="5"/>
      <c r="K19" s="5"/>
      <c r="L19" s="5"/>
      <c r="M19" s="5"/>
      <c r="N19" s="22"/>
      <c r="O19" s="5"/>
      <c r="P19" s="5"/>
      <c r="Q19" s="5"/>
      <c r="R19" s="5"/>
      <c r="S19" s="5"/>
      <c r="T19" s="5"/>
      <c r="U19" s="5">
        <v>328859.04</v>
      </c>
      <c r="W19" s="5">
        <f t="shared" si="0"/>
        <v>-328859.04</v>
      </c>
      <c r="Y19" s="4">
        <v>82214.72</v>
      </c>
    </row>
    <row r="20" spans="1:25" ht="12.75">
      <c r="A20" s="33" t="s">
        <v>23</v>
      </c>
      <c r="B20" s="9">
        <f>'capacitate tehnica'!G17</f>
        <v>148235.07158523347</v>
      </c>
      <c r="C20" s="9">
        <f>'resurse umane'!D17</f>
        <v>172081.03993441857</v>
      </c>
      <c r="D20" s="9">
        <v>320316.11</v>
      </c>
      <c r="E20" s="14"/>
      <c r="F20" s="5"/>
      <c r="G20" s="5"/>
      <c r="H20" s="22"/>
      <c r="I20" s="5"/>
      <c r="J20" s="5"/>
      <c r="K20" s="5"/>
      <c r="L20" s="5"/>
      <c r="M20" s="5"/>
      <c r="N20" s="22"/>
      <c r="O20" s="5"/>
      <c r="P20" s="5"/>
      <c r="Q20" s="5"/>
      <c r="R20" s="5"/>
      <c r="S20" s="5"/>
      <c r="T20" s="5"/>
      <c r="U20" s="5">
        <v>256252.88</v>
      </c>
      <c r="W20" s="5">
        <f t="shared" si="0"/>
        <v>-256252.88</v>
      </c>
      <c r="Y20" s="4">
        <v>64063.23</v>
      </c>
    </row>
    <row r="21" spans="1:21" ht="12.75">
      <c r="A21" s="8" t="s">
        <v>10</v>
      </c>
      <c r="B21" s="9">
        <f>SUM(B11:B20)</f>
        <v>979599.9999999999</v>
      </c>
      <c r="C21" s="9">
        <f>SUM(C11:C20)</f>
        <v>1469400.0000000005</v>
      </c>
      <c r="D21" s="9">
        <v>2449000</v>
      </c>
      <c r="E21" s="14"/>
      <c r="F21" s="18"/>
      <c r="G21" s="19"/>
      <c r="H21" s="22"/>
      <c r="I21" s="18"/>
      <c r="J21" s="18"/>
      <c r="K21" s="18"/>
      <c r="L21" s="18"/>
      <c r="M21" s="18"/>
      <c r="N21" s="22"/>
      <c r="O21" s="18"/>
      <c r="P21" s="5"/>
      <c r="Q21" s="18"/>
      <c r="R21" s="18"/>
      <c r="S21" s="5"/>
      <c r="T21" s="18"/>
      <c r="U21" s="5">
        <f>SUM(U11:U20)</f>
        <v>1959200</v>
      </c>
    </row>
    <row r="22" ht="12.75">
      <c r="E22" s="12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mergeCells count="2">
    <mergeCell ref="A3:D3"/>
    <mergeCell ref="A5:D6"/>
  </mergeCell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adinai</cp:lastModifiedBy>
  <cp:lastPrinted>2021-10-27T06:55:48Z</cp:lastPrinted>
  <dcterms:created xsi:type="dcterms:W3CDTF">2011-06-27T11:48:44Z</dcterms:created>
  <dcterms:modified xsi:type="dcterms:W3CDTF">2024-02-08T07:31:32Z</dcterms:modified>
  <cp:category/>
  <cp:version/>
  <cp:contentType/>
  <cp:contentStatus/>
</cp:coreProperties>
</file>